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heet1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<sst xmlns="http://schemas.openxmlformats.org/spreadsheetml/2006/main" count="28" uniqueCount="27">
  <si>
    <t xml:space="preserve">固定利付国債の債券価格（現在価値）を複利計算で求める</t>
  </si>
  <si>
    <r>
      <rPr>
        <b val="true"/>
        <sz val="10"/>
        <rFont val="Arial"/>
        <family val="2"/>
      </rPr>
      <t xml:space="preserve">rt </t>
    </r>
    <r>
      <rPr>
        <b val="true"/>
        <sz val="10"/>
        <rFont val="Noto Sans CJK JP"/>
        <family val="2"/>
      </rPr>
      <t xml:space="preserve">利金率</t>
    </r>
  </si>
  <si>
    <r>
      <rPr>
        <b val="true"/>
        <sz val="10"/>
        <rFont val="Arial"/>
        <family val="2"/>
      </rPr>
      <t xml:space="preserve">r </t>
    </r>
    <r>
      <rPr>
        <b val="true"/>
        <sz val="10"/>
        <rFont val="Noto Sans CJK JP"/>
        <family val="2"/>
      </rPr>
      <t xml:space="preserve">現在利回り</t>
    </r>
  </si>
  <si>
    <r>
      <rPr>
        <sz val="10"/>
        <rFont val="Arial"/>
        <family val="2"/>
      </rPr>
      <t xml:space="preserve">F </t>
    </r>
    <r>
      <rPr>
        <sz val="10"/>
        <rFont val="Noto Sans CJK JP"/>
        <family val="2"/>
      </rPr>
      <t xml:space="preserve">償還額</t>
    </r>
  </si>
  <si>
    <t xml:space="preserve">C=F*rt</t>
  </si>
  <si>
    <t xml:space="preserve">r</t>
  </si>
  <si>
    <t xml:space="preserve">p1 ①</t>
  </si>
  <si>
    <t xml:space="preserve">p1 ②</t>
  </si>
  <si>
    <t xml:space="preserve">p2</t>
  </si>
  <si>
    <t xml:space="preserve">P=p1+p2</t>
  </si>
  <si>
    <t xml:space="preserve">年</t>
  </si>
  <si>
    <t xml:space="preserve">残り年数</t>
  </si>
  <si>
    <t xml:space="preserve">年間利金</t>
  </si>
  <si>
    <t xml:space="preserve">利回り</t>
  </si>
  <si>
    <t xml:space="preserve">利金価値</t>
  </si>
  <si>
    <t xml:space="preserve">償還額価値</t>
  </si>
  <si>
    <t xml:space="preserve">債券価格</t>
  </si>
  <si>
    <r>
      <rPr>
        <sz val="10"/>
        <rFont val="Arial"/>
        <family val="2"/>
      </rPr>
      <t xml:space="preserve">p1</t>
    </r>
    <r>
      <rPr>
        <sz val="10"/>
        <rFont val="Noto Sans CJK JP"/>
        <family val="2"/>
      </rPr>
      <t xml:space="preserve">の計算式</t>
    </r>
  </si>
  <si>
    <t xml:space="preserve">※どちらを使っても同じ結果</t>
  </si>
  <si>
    <t xml:space="preserve">① </t>
  </si>
  <si>
    <t xml:space="preserve">SUM(C/(1+r)^{1,2,3,...,T})</t>
  </si>
  <si>
    <t xml:space="preserve">②</t>
  </si>
  <si>
    <r>
      <rPr>
        <sz val="10"/>
        <rFont val="Arial"/>
        <family val="2"/>
      </rPr>
      <t xml:space="preserve">SUMPRODUCT(C/(1+r)^(</t>
    </r>
    <r>
      <rPr>
        <sz val="10"/>
        <rFont val="Noto Sans CJK JP"/>
        <family val="2"/>
      </rPr>
      <t xml:space="preserve">残り年数</t>
    </r>
    <r>
      <rPr>
        <sz val="10"/>
        <rFont val="Arial"/>
        <family val="2"/>
      </rPr>
      <t xml:space="preserve">:1))</t>
    </r>
  </si>
  <si>
    <t xml:space="preserve">各年の利金価値</t>
  </si>
  <si>
    <r>
      <rPr>
        <sz val="10"/>
        <rFont val="Arial"/>
        <family val="2"/>
      </rPr>
      <t xml:space="preserve">t </t>
    </r>
    <r>
      <rPr>
        <sz val="10"/>
        <rFont val="Noto Sans CJK JP"/>
        <family val="2"/>
      </rPr>
      <t xml:space="preserve">年</t>
    </r>
  </si>
  <si>
    <t xml:space="preserve">p1</t>
  </si>
  <si>
    <t xml:space="preserve">C/(1+r)^t  =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</si>
</sst>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#,##0.0000"/>
    <numFmt numFmtId="166" formatCode="yyyy/mm/dd"/>
  </numFmts>
  <fonts count="7">
    <font>
      <sz val="10"/>
      <name val="Noto Sans CJK JP"/>
      <family val="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0"/>
      <name val="Arial"/>
      <family val="2"/>
    </font>
    <font>
      <b val="true"/>
      <sz val="10"/>
      <name val="Noto Sans CJK JP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5CE"/>
        <bgColor rgb="FFFFFFFF"/>
      </patternFill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0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2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6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5CE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I57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I4" activeCellId="0" sqref="I4"/>
    </sheetView>
  </sheetViews>
  <sheetFormatPr defaultColWidth="11.53515625" defaultRowHeight="12.8" zeroHeight="false" outlineLevelRow="0" outlineLevelCol="0"/>
  <sheetData>
    <row r="1" customFormat="false" ht="12.8" hidden="false" customHeight="false" outlineLevel="0" collapsed="false">
      <c r="A1" s="0" t="s">
        <v>0</v>
      </c>
      <c r="B1" s="1"/>
      <c r="C1" s="1"/>
    </row>
    <row r="2" customFormat="false" ht="15.65" hidden="false" customHeight="false" outlineLevel="0" collapsed="false">
      <c r="A2" s="2" t="s">
        <v>1</v>
      </c>
      <c r="B2" s="3" t="n">
        <v>0.005</v>
      </c>
      <c r="C2" s="1"/>
    </row>
    <row r="3" customFormat="false" ht="15.65" hidden="false" customHeight="false" outlineLevel="0" collapsed="false">
      <c r="A3" s="2" t="s">
        <v>2</v>
      </c>
      <c r="B3" s="3" t="n">
        <v>0.025</v>
      </c>
      <c r="C3" s="1"/>
    </row>
    <row r="4" customFormat="false" ht="15.65" hidden="false" customHeight="false" outlineLevel="0" collapsed="false">
      <c r="A4" s="4" t="s">
        <v>3</v>
      </c>
      <c r="B4" s="5" t="n">
        <v>100</v>
      </c>
    </row>
    <row r="5" customFormat="false" ht="12.8" hidden="false" customHeight="false" outlineLevel="0" collapsed="false">
      <c r="D5" s="4" t="s">
        <v>4</v>
      </c>
      <c r="E5" s="4" t="s">
        <v>5</v>
      </c>
      <c r="F5" s="4" t="s">
        <v>6</v>
      </c>
      <c r="G5" s="4" t="s">
        <v>7</v>
      </c>
      <c r="H5" s="4" t="s">
        <v>8</v>
      </c>
      <c r="I5" s="4" t="s">
        <v>9</v>
      </c>
    </row>
    <row r="6" customFormat="false" ht="12.8" hidden="false" customHeight="false" outlineLevel="0" collapsed="false">
      <c r="B6" s="0" t="s">
        <v>10</v>
      </c>
      <c r="C6" s="0" t="s">
        <v>11</v>
      </c>
      <c r="D6" s="0" t="s">
        <v>12</v>
      </c>
      <c r="E6" s="0" t="s">
        <v>13</v>
      </c>
      <c r="F6" s="0" t="s">
        <v>14</v>
      </c>
      <c r="G6" s="0" t="s">
        <v>14</v>
      </c>
      <c r="H6" s="0" t="s">
        <v>15</v>
      </c>
      <c r="I6" s="6" t="s">
        <v>16</v>
      </c>
    </row>
    <row r="7" customFormat="false" ht="12.8" hidden="false" customHeight="false" outlineLevel="0" collapsed="false">
      <c r="B7" s="0" t="n">
        <v>0</v>
      </c>
      <c r="C7" s="0" t="n">
        <v>20</v>
      </c>
      <c r="D7" s="0" t="n">
        <f aca="false">$B$4*$B$2</f>
        <v>0.5</v>
      </c>
      <c r="E7" s="0" t="n">
        <f aca="false">B3</f>
        <v>0.025</v>
      </c>
      <c r="F7" s="7" t="n">
        <f aca="false">SUM(D7/(1+E7)^{1,2,3,4,5,6,7,8,9,10,11,12,13,14,15,16,17,18,19,20})</f>
        <v>7.79458114282341</v>
      </c>
      <c r="G7" s="7" t="n">
        <f aca="false">SUMPRODUCT(D7/(1+E7)^(C7:C$26))</f>
        <v>7.79458114282341</v>
      </c>
      <c r="H7" s="7" t="n">
        <f aca="false">100/(1+E7)^(20-B7)</f>
        <v>61.0270942858831</v>
      </c>
      <c r="I7" s="8" t="n">
        <f aca="false">F7+H7</f>
        <v>68.8216754287065</v>
      </c>
    </row>
    <row r="8" customFormat="false" ht="12.8" hidden="false" customHeight="false" outlineLevel="0" collapsed="false">
      <c r="B8" s="0" t="n">
        <v>1</v>
      </c>
      <c r="C8" s="0" t="n">
        <f aca="false">C7-1</f>
        <v>19</v>
      </c>
      <c r="D8" s="0" t="n">
        <f aca="false">$B$4*$B$2</f>
        <v>0.5</v>
      </c>
      <c r="E8" s="0" t="n">
        <f aca="false">E7</f>
        <v>0.025</v>
      </c>
      <c r="F8" s="7" t="n">
        <f aca="false">SUM(D8/(1+E8)^{1,2,3,4,5,6,7,8,9,10,11,12,13,14,15,16,17,18,19})</f>
        <v>7.489445671394</v>
      </c>
      <c r="G8" s="7" t="n">
        <f aca="false">SUMPRODUCT(D8/(1+E8)^(C8:C$26))</f>
        <v>7.489445671394</v>
      </c>
      <c r="H8" s="7" t="n">
        <f aca="false">100/(1+E8)^(20-B8)</f>
        <v>62.5527716430302</v>
      </c>
      <c r="I8" s="8" t="n">
        <f aca="false">F8+H8</f>
        <v>70.0422173144242</v>
      </c>
    </row>
    <row r="9" customFormat="false" ht="12.8" hidden="false" customHeight="false" outlineLevel="0" collapsed="false">
      <c r="B9" s="0" t="n">
        <v>2</v>
      </c>
      <c r="C9" s="0" t="n">
        <f aca="false">C8-1</f>
        <v>18</v>
      </c>
      <c r="D9" s="0" t="n">
        <f aca="false">$B$4*$B$2</f>
        <v>0.5</v>
      </c>
      <c r="E9" s="0" t="n">
        <f aca="false">E8</f>
        <v>0.025</v>
      </c>
      <c r="F9" s="7" t="n">
        <f aca="false">SUM(D9/(1+E9)^{1,2,3,4,5,6,7,8,9,10,11,12,13,14,15,16,17,18})</f>
        <v>7.17668181317885</v>
      </c>
      <c r="G9" s="7" t="n">
        <f aca="false">SUMPRODUCT(D9/(1+E9)^(C9:C$26))</f>
        <v>7.17668181317885</v>
      </c>
      <c r="H9" s="7" t="n">
        <f aca="false">100/(1+E9)^(20-B9)</f>
        <v>64.1165909341059</v>
      </c>
      <c r="I9" s="8" t="n">
        <f aca="false">F9+H9</f>
        <v>71.2932727472847</v>
      </c>
    </row>
    <row r="10" customFormat="false" ht="12.8" hidden="false" customHeight="false" outlineLevel="0" collapsed="false">
      <c r="B10" s="0" t="n">
        <v>3</v>
      </c>
      <c r="C10" s="0" t="n">
        <f aca="false">C9-1</f>
        <v>17</v>
      </c>
      <c r="D10" s="0" t="n">
        <f aca="false">$B$4*$B$2</f>
        <v>0.5</v>
      </c>
      <c r="E10" s="0" t="n">
        <f aca="false">E9</f>
        <v>0.025</v>
      </c>
      <c r="F10" s="7" t="n">
        <f aca="false">SUM(D10/(1+E10)^{1,2,3,4,5,6,7,8,9,10,11,12,13,14,15,16,17})</f>
        <v>6.85609885850832</v>
      </c>
      <c r="G10" s="7" t="n">
        <f aca="false">SUMPRODUCT(D10/(1+E10)^(C10:C$26))</f>
        <v>6.85609885850832</v>
      </c>
      <c r="H10" s="7" t="n">
        <f aca="false">100/(1+E10)^(20-B10)</f>
        <v>65.7195057074586</v>
      </c>
      <c r="I10" s="8" t="n">
        <f aca="false">F10+H10</f>
        <v>72.5756045659669</v>
      </c>
    </row>
    <row r="11" customFormat="false" ht="12.8" hidden="false" customHeight="false" outlineLevel="0" collapsed="false">
      <c r="B11" s="0" t="n">
        <v>4</v>
      </c>
      <c r="C11" s="0" t="n">
        <f aca="false">C10-1</f>
        <v>16</v>
      </c>
      <c r="D11" s="0" t="n">
        <f aca="false">$B$4*$B$2</f>
        <v>0.5</v>
      </c>
      <c r="E11" s="0" t="n">
        <f aca="false">E10</f>
        <v>0.025</v>
      </c>
      <c r="F11" s="7" t="n">
        <f aca="false">SUM(D11/(1+E11)^{1,2,3,4,5,6,7,8,9,10,11,12,13,14,15,16})</f>
        <v>6.52750132997102</v>
      </c>
      <c r="G11" s="7" t="n">
        <f aca="false">SUMPRODUCT(D11/(1+E11)^(C11:C$26))</f>
        <v>6.52750132997102</v>
      </c>
      <c r="H11" s="7" t="n">
        <f aca="false">100/(1+E11)^(20-B11)</f>
        <v>67.362493350145</v>
      </c>
      <c r="I11" s="8" t="n">
        <f aca="false">F11+H11</f>
        <v>73.889994680116</v>
      </c>
    </row>
    <row r="12" customFormat="false" ht="12.8" hidden="false" customHeight="false" outlineLevel="0" collapsed="false">
      <c r="B12" s="0" t="n">
        <v>5</v>
      </c>
      <c r="C12" s="0" t="n">
        <f aca="false">C11-1</f>
        <v>15</v>
      </c>
      <c r="D12" s="0" t="n">
        <f aca="false">$B$4*$B$2</f>
        <v>0.5</v>
      </c>
      <c r="E12" s="0" t="n">
        <f aca="false">E11</f>
        <v>0.025</v>
      </c>
      <c r="F12" s="7" t="n">
        <f aca="false">SUM(D12/(1+E12)^{1,2,3,4,5,6,7,8,9,10,11,12,13,14,15})</f>
        <v>6.1906888632203</v>
      </c>
      <c r="G12" s="7" t="n">
        <f aca="false">SUMPRODUCT(D12/(1+E12)^(C12:C$26))</f>
        <v>6.1906888632203</v>
      </c>
      <c r="H12" s="7" t="n">
        <f aca="false">100/(1+E12)^(20-B12)</f>
        <v>69.0465556838986</v>
      </c>
      <c r="I12" s="8" t="n">
        <f aca="false">F12+H12</f>
        <v>75.2372445471189</v>
      </c>
    </row>
    <row r="13" customFormat="false" ht="12.8" hidden="false" customHeight="false" outlineLevel="0" collapsed="false">
      <c r="B13" s="0" t="n">
        <v>6</v>
      </c>
      <c r="C13" s="0" t="n">
        <f aca="false">C12-1</f>
        <v>14</v>
      </c>
      <c r="D13" s="0" t="n">
        <f aca="false">$B$4*$B$2</f>
        <v>0.5</v>
      </c>
      <c r="E13" s="0" t="n">
        <f aca="false">E12</f>
        <v>0.025</v>
      </c>
      <c r="F13" s="7" t="n">
        <f aca="false">SUM(D13/(1+E13)^{1,2,3,4,5,6,7,8,9,10,11,12,13,14})</f>
        <v>5.84545608480081</v>
      </c>
      <c r="G13" s="7" t="n">
        <f aca="false">SUMPRODUCT(D13/(1+E13)^(C13:C$26))</f>
        <v>5.84545608480081</v>
      </c>
      <c r="H13" s="7" t="n">
        <f aca="false">100/(1+E13)^(20-B13)</f>
        <v>70.7727195759961</v>
      </c>
      <c r="I13" s="8" t="n">
        <f aca="false">F13+H13</f>
        <v>76.6181756607969</v>
      </c>
    </row>
    <row r="14" customFormat="false" ht="12.8" hidden="false" customHeight="false" outlineLevel="0" collapsed="false">
      <c r="B14" s="0" t="n">
        <v>7</v>
      </c>
      <c r="C14" s="0" t="n">
        <f aca="false">C13-1</f>
        <v>13</v>
      </c>
      <c r="D14" s="0" t="n">
        <f aca="false">$B$4*$B$2</f>
        <v>0.5</v>
      </c>
      <c r="E14" s="0" t="n">
        <f aca="false">E13</f>
        <v>0.025</v>
      </c>
      <c r="F14" s="7" t="n">
        <f aca="false">SUM(D14/(1+E14)^{1,2,3,4,5,6,7,8,9,10,11,12,13})</f>
        <v>5.49159248692082</v>
      </c>
      <c r="G14" s="7" t="n">
        <f aca="false">SUMPRODUCT(D14/(1+E14)^(C14:C$26))</f>
        <v>5.49159248692082</v>
      </c>
      <c r="H14" s="7" t="n">
        <f aca="false">100/(1+E14)^(20-B14)</f>
        <v>72.542037565396</v>
      </c>
      <c r="I14" s="8" t="n">
        <f aca="false">F14+H14</f>
        <v>78.0336300523168</v>
      </c>
    </row>
    <row r="15" customFormat="false" ht="12.8" hidden="false" customHeight="false" outlineLevel="0" collapsed="false">
      <c r="B15" s="0" t="n">
        <v>8</v>
      </c>
      <c r="C15" s="0" t="n">
        <f aca="false">C14-1</f>
        <v>12</v>
      </c>
      <c r="D15" s="0" t="n">
        <f aca="false">$B$4*$B$2</f>
        <v>0.5</v>
      </c>
      <c r="E15" s="0" t="n">
        <f aca="false">E14</f>
        <v>0.025</v>
      </c>
      <c r="F15" s="7" t="n">
        <f aca="false">SUM(D15/(1+E15)^{1,2,3,4,5,6,7,8,9,10,11,12})</f>
        <v>5.12888229909385</v>
      </c>
      <c r="G15" s="7" t="n">
        <f aca="false">SUMPRODUCT(D15/(1+E15)^(C15:C$26))</f>
        <v>5.12888229909385</v>
      </c>
      <c r="H15" s="7" t="n">
        <f aca="false">100/(1+E15)^(20-B15)</f>
        <v>74.3555885045309</v>
      </c>
      <c r="I15" s="8" t="n">
        <f aca="false">F15+H15</f>
        <v>79.4844708036247</v>
      </c>
    </row>
    <row r="16" customFormat="false" ht="12.8" hidden="false" customHeight="false" outlineLevel="0" collapsed="false">
      <c r="B16" s="0" t="n">
        <v>9</v>
      </c>
      <c r="C16" s="0" t="n">
        <f aca="false">C15-1</f>
        <v>11</v>
      </c>
      <c r="D16" s="0" t="n">
        <f aca="false">$B$4*$B$2</f>
        <v>0.5</v>
      </c>
      <c r="E16" s="0" t="n">
        <f aca="false">E15</f>
        <v>0.025</v>
      </c>
      <c r="F16" s="7" t="n">
        <f aca="false">SUM(D16/(1+E16)^{1,2,3,4,5,6,7,8,9,10,11})</f>
        <v>4.75710435657119</v>
      </c>
      <c r="G16" s="7" t="n">
        <f aca="false">SUMPRODUCT(D16/(1+E16)^(C16:C$26))</f>
        <v>4.75710435657119</v>
      </c>
      <c r="H16" s="7" t="n">
        <f aca="false">100/(1+E16)^(20-B16)</f>
        <v>76.2144782171441</v>
      </c>
      <c r="I16" s="8" t="n">
        <f aca="false">F16+H16</f>
        <v>80.9715825737153</v>
      </c>
    </row>
    <row r="17" customFormat="false" ht="12.8" hidden="false" customHeight="false" outlineLevel="0" collapsed="false">
      <c r="B17" s="0" t="n">
        <v>10</v>
      </c>
      <c r="C17" s="0" t="n">
        <f aca="false">C16-1</f>
        <v>10</v>
      </c>
      <c r="D17" s="0" t="n">
        <f aca="false">$B$4*$B$2</f>
        <v>0.5</v>
      </c>
      <c r="E17" s="0" t="n">
        <f aca="false">E16</f>
        <v>0.025</v>
      </c>
      <c r="F17" s="7" t="n">
        <f aca="false">SUM(D17/(1+E17)^{1,2,3,4,5,6,7,8,9,10})</f>
        <v>4.37603196548547</v>
      </c>
      <c r="G17" s="7" t="n">
        <f aca="false">SUMPRODUCT(D17/(1+E17)^(C17:C$26))</f>
        <v>4.37603196548547</v>
      </c>
      <c r="H17" s="7" t="n">
        <f aca="false">100/(1+E17)^(20-B17)</f>
        <v>78.1198401725727</v>
      </c>
      <c r="I17" s="8" t="n">
        <f aca="false">F17+H17</f>
        <v>82.4958721380582</v>
      </c>
    </row>
    <row r="18" customFormat="false" ht="12.8" hidden="false" customHeight="false" outlineLevel="0" collapsed="false">
      <c r="B18" s="0" t="n">
        <v>11</v>
      </c>
      <c r="C18" s="0" t="n">
        <f aca="false">C17-1</f>
        <v>9</v>
      </c>
      <c r="D18" s="0" t="n">
        <f aca="false">$B$4*$B$2</f>
        <v>0.5</v>
      </c>
      <c r="E18" s="0" t="n">
        <f aca="false">E17</f>
        <v>0.025</v>
      </c>
      <c r="F18" s="7" t="n">
        <f aca="false">SUM(D18/(1+E18)^{1,2,3,4,5,6,7,8,9})</f>
        <v>3.98543276462261</v>
      </c>
      <c r="G18" s="7" t="n">
        <f aca="false">SUMPRODUCT(D18/(1+E18)^(C18:C$26))</f>
        <v>3.98543276462261</v>
      </c>
      <c r="H18" s="7" t="n">
        <f aca="false">100/(1+E18)^(20-B18)</f>
        <v>80.072836176887</v>
      </c>
      <c r="I18" s="8" t="n">
        <f aca="false">F18+H18</f>
        <v>84.0582689415096</v>
      </c>
    </row>
    <row r="19" customFormat="false" ht="12.8" hidden="false" customHeight="false" outlineLevel="0" collapsed="false">
      <c r="B19" s="0" t="n">
        <v>12</v>
      </c>
      <c r="C19" s="0" t="n">
        <f aca="false">C18-1</f>
        <v>8</v>
      </c>
      <c r="D19" s="0" t="n">
        <f aca="false">$B$4*$B$2</f>
        <v>0.5</v>
      </c>
      <c r="E19" s="0" t="n">
        <f aca="false">E18</f>
        <v>0.025</v>
      </c>
      <c r="F19" s="7" t="n">
        <f aca="false">SUM(D19/(1+E19)^{1,2,3,4,5,6,7,8})</f>
        <v>3.58506858373817</v>
      </c>
      <c r="G19" s="7" t="n">
        <f aca="false">SUMPRODUCT(D19/(1+E19)^(C19:C$26))</f>
        <v>3.58506858373817</v>
      </c>
      <c r="H19" s="7" t="n">
        <f aca="false">100/(1+E19)^(20-B19)</f>
        <v>82.0746570813092</v>
      </c>
      <c r="I19" s="8" t="n">
        <f aca="false">F19+H19</f>
        <v>85.6597256650474</v>
      </c>
    </row>
    <row r="20" customFormat="false" ht="12.8" hidden="false" customHeight="false" outlineLevel="0" collapsed="false">
      <c r="B20" s="0" t="n">
        <v>13</v>
      </c>
      <c r="C20" s="0" t="n">
        <f aca="false">C19-1</f>
        <v>7</v>
      </c>
      <c r="D20" s="0" t="n">
        <f aca="false">$B$4*$B$2</f>
        <v>0.5</v>
      </c>
      <c r="E20" s="0" t="n">
        <f aca="false">E19</f>
        <v>0.025</v>
      </c>
      <c r="F20" s="7" t="n">
        <f aca="false">SUM(D20/(1+E20)^{1,2,3,4,5,6,7})</f>
        <v>3.17469529833162</v>
      </c>
      <c r="G20" s="7" t="n">
        <f aca="false">SUMPRODUCT(D20/(1+E20)^(C20:C$26))</f>
        <v>3.17469529833162</v>
      </c>
      <c r="H20" s="7" t="n">
        <f aca="false">100/(1+E20)^(20-B20)</f>
        <v>84.1265235083419</v>
      </c>
      <c r="I20" s="8" t="n">
        <f aca="false">F20+H20</f>
        <v>87.3012188066736</v>
      </c>
    </row>
    <row r="21" customFormat="false" ht="12.8" hidden="false" customHeight="false" outlineLevel="0" collapsed="false">
      <c r="B21" s="0" t="n">
        <v>14</v>
      </c>
      <c r="C21" s="0" t="n">
        <f aca="false">C20-1</f>
        <v>6</v>
      </c>
      <c r="D21" s="0" t="n">
        <f aca="false">$B$4*$B$2</f>
        <v>0.5</v>
      </c>
      <c r="E21" s="0" t="n">
        <f aca="false">E20</f>
        <v>0.025</v>
      </c>
      <c r="F21" s="7" t="n">
        <f aca="false">SUM(D21/(1+E21)^{1,2,3,4,5,6})</f>
        <v>2.75406268078991</v>
      </c>
      <c r="G21" s="7" t="n">
        <f aca="false">SUMPRODUCT(D21/(1+E21)^(C21:C$26))</f>
        <v>2.75406268078991</v>
      </c>
      <c r="H21" s="7" t="n">
        <f aca="false">100/(1+E21)^(20-B21)</f>
        <v>86.2296865960505</v>
      </c>
      <c r="I21" s="8" t="n">
        <f aca="false">F21+H21</f>
        <v>88.9837492768404</v>
      </c>
    </row>
    <row r="22" customFormat="false" ht="12.8" hidden="false" customHeight="false" outlineLevel="0" collapsed="false">
      <c r="B22" s="0" t="n">
        <v>15</v>
      </c>
      <c r="C22" s="0" t="n">
        <f aca="false">C21-1</f>
        <v>5</v>
      </c>
      <c r="D22" s="0" t="n">
        <f aca="false">$B$4*$B$2</f>
        <v>0.5</v>
      </c>
      <c r="E22" s="0" t="n">
        <f aca="false">E21</f>
        <v>0.025</v>
      </c>
      <c r="F22" s="7" t="n">
        <f aca="false">SUM(D22/(1+E22)^{1,2,3,4,5})</f>
        <v>2.32291424780966</v>
      </c>
      <c r="G22" s="7" t="n">
        <f aca="false">SUMPRODUCT(D22/(1+E22)^(C22:C$26))</f>
        <v>2.32291424780966</v>
      </c>
      <c r="H22" s="7" t="n">
        <f aca="false">100/(1+E22)^(20-B22)</f>
        <v>88.3854287609517</v>
      </c>
      <c r="I22" s="8" t="n">
        <f aca="false">F22+H22</f>
        <v>90.7083430087614</v>
      </c>
    </row>
    <row r="23" customFormat="false" ht="12.8" hidden="false" customHeight="false" outlineLevel="0" collapsed="false">
      <c r="B23" s="0" t="n">
        <v>16</v>
      </c>
      <c r="C23" s="0" t="n">
        <f aca="false">C22-1</f>
        <v>4</v>
      </c>
      <c r="D23" s="0" t="n">
        <f aca="false">$B$4*$B$2</f>
        <v>0.5</v>
      </c>
      <c r="E23" s="0" t="n">
        <f aca="false">E22</f>
        <v>0.025</v>
      </c>
      <c r="F23" s="7" t="n">
        <f aca="false">SUM(D23/(1+E23)^{1,2,3,4})</f>
        <v>1.8809871040049</v>
      </c>
      <c r="G23" s="7" t="n">
        <f aca="false">SUMPRODUCT(D23/(1+E23)^(C23:C$26))</f>
        <v>1.8809871040049</v>
      </c>
      <c r="H23" s="7" t="n">
        <f aca="false">100/(1+E23)^(20-B23)</f>
        <v>90.5950644799755</v>
      </c>
      <c r="I23" s="8" t="n">
        <f aca="false">F23+H23</f>
        <v>92.4760515839804</v>
      </c>
    </row>
    <row r="24" customFormat="false" ht="12.8" hidden="false" customHeight="false" outlineLevel="0" collapsed="false">
      <c r="B24" s="0" t="n">
        <v>17</v>
      </c>
      <c r="C24" s="0" t="n">
        <f aca="false">C23-1</f>
        <v>3</v>
      </c>
      <c r="D24" s="0" t="n">
        <f aca="false">$B$4*$B$2</f>
        <v>0.5</v>
      </c>
      <c r="E24" s="0" t="n">
        <f aca="false">E23</f>
        <v>0.025</v>
      </c>
      <c r="F24" s="7" t="n">
        <f aca="false">SUM(D24/(1+E24)^{1,2,3})</f>
        <v>1.42801178160503</v>
      </c>
      <c r="G24" s="7" t="n">
        <f aca="false">SUMPRODUCT(D24/(1+E24)^(C24:C$26))</f>
        <v>1.42801178160503</v>
      </c>
      <c r="H24" s="7" t="n">
        <f aca="false">100/(1+E24)^(20-B24)</f>
        <v>92.8599410919749</v>
      </c>
      <c r="I24" s="8" t="n">
        <f aca="false">F24+H24</f>
        <v>94.2879528735799</v>
      </c>
    </row>
    <row r="25" customFormat="false" ht="12.8" hidden="false" customHeight="false" outlineLevel="0" collapsed="false">
      <c r="B25" s="0" t="n">
        <v>18</v>
      </c>
      <c r="C25" s="0" t="n">
        <f aca="false">C24-1</f>
        <v>2</v>
      </c>
      <c r="D25" s="0" t="n">
        <f aca="false">$B$4*$B$2</f>
        <v>0.5</v>
      </c>
      <c r="E25" s="0" t="n">
        <f aca="false">E24</f>
        <v>0.025</v>
      </c>
      <c r="F25" s="7" t="n">
        <f aca="false">SUM(D25/(1+E25)^{1,2})</f>
        <v>0.963712076145152</v>
      </c>
      <c r="G25" s="7" t="n">
        <f aca="false">SUMPRODUCT(D25/(1+E25)^(C25:C$26))</f>
        <v>0.963712076145152</v>
      </c>
      <c r="H25" s="7" t="n">
        <f aca="false">100/(1+E25)^(20-B25)</f>
        <v>95.1814396192743</v>
      </c>
      <c r="I25" s="8" t="n">
        <f aca="false">F25+H25</f>
        <v>96.1451516954194</v>
      </c>
    </row>
    <row r="26" customFormat="false" ht="12.8" hidden="false" customHeight="false" outlineLevel="0" collapsed="false">
      <c r="B26" s="0" t="n">
        <v>19</v>
      </c>
      <c r="C26" s="0" t="n">
        <f aca="false">C25-1</f>
        <v>1</v>
      </c>
      <c r="D26" s="0" t="n">
        <f aca="false">$B$4*$B$2</f>
        <v>0.5</v>
      </c>
      <c r="E26" s="0" t="n">
        <f aca="false">E25</f>
        <v>0.025</v>
      </c>
      <c r="F26" s="7" t="n">
        <f aca="false">SUM(D26/(1+E26)^{1})</f>
        <v>0.487804878048781</v>
      </c>
      <c r="G26" s="7" t="n">
        <f aca="false">SUMPRODUCT(D26/(1+E26)^(C26:C$26))</f>
        <v>0.487804878048781</v>
      </c>
      <c r="H26" s="7" t="n">
        <f aca="false">100/(1+E26)^(20-B26)</f>
        <v>97.5609756097561</v>
      </c>
      <c r="I26" s="8" t="n">
        <f aca="false">F26+H26</f>
        <v>98.0487804878049</v>
      </c>
    </row>
    <row r="27" customFormat="false" ht="12.8" hidden="false" customHeight="false" outlineLevel="0" collapsed="false">
      <c r="B27" s="0" t="n">
        <v>20</v>
      </c>
      <c r="C27" s="0" t="n">
        <v>0</v>
      </c>
      <c r="D27" s="0" t="n">
        <f aca="false">$B$4*$B$2</f>
        <v>0.5</v>
      </c>
      <c r="E27" s="0" t="n">
        <f aca="false">E26</f>
        <v>0.025</v>
      </c>
      <c r="H27" s="0" t="n">
        <f aca="false">100/(1+E27)^(20-B27)</f>
        <v>100</v>
      </c>
      <c r="I27" s="2" t="n">
        <f aca="false">F27+H27</f>
        <v>100</v>
      </c>
    </row>
    <row r="30" customFormat="false" ht="15.65" hidden="false" customHeight="false" outlineLevel="0" collapsed="false">
      <c r="A30" s="4" t="s">
        <v>17</v>
      </c>
      <c r="D30" s="0" t="s">
        <v>18</v>
      </c>
    </row>
    <row r="31" customFormat="false" ht="12.8" hidden="false" customHeight="false" outlineLevel="0" collapsed="false">
      <c r="A31" s="0" t="s">
        <v>19</v>
      </c>
      <c r="B31" s="4" t="s">
        <v>20</v>
      </c>
    </row>
    <row r="32" customFormat="false" ht="15.65" hidden="false" customHeight="false" outlineLevel="0" collapsed="false">
      <c r="A32" s="0" t="s">
        <v>21</v>
      </c>
      <c r="B32" s="9" t="s">
        <v>22</v>
      </c>
      <c r="C32" s="9"/>
    </row>
    <row r="33" customFormat="false" ht="12.8" hidden="false" customHeight="false" outlineLevel="0" collapsed="false">
      <c r="B33" s="9"/>
      <c r="C33" s="9"/>
    </row>
    <row r="35" customFormat="false" ht="12.8" hidden="false" customHeight="false" outlineLevel="0" collapsed="false">
      <c r="A35" s="0" t="s">
        <v>23</v>
      </c>
    </row>
    <row r="36" customFormat="false" ht="15.65" hidden="false" customHeight="false" outlineLevel="0" collapsed="false">
      <c r="B36" s="4" t="s">
        <v>24</v>
      </c>
      <c r="G36" s="4" t="s">
        <v>25</v>
      </c>
    </row>
    <row r="37" customFormat="false" ht="12.8" hidden="false" customHeight="false" outlineLevel="0" collapsed="false">
      <c r="B37" s="0" t="n">
        <v>0</v>
      </c>
      <c r="C37" s="4" t="s">
        <v>26</v>
      </c>
      <c r="D37" s="0" t="str">
        <f aca="false">TEXT(B$4*B$2,"0.0##")&amp;" / ( 1 + "&amp;TEXT(B$3,"0.0##")&amp;" ) ^ "&amp;TEXT(B37,"0")&amp;" ="</f>
        <v>0.5 / ( 1 + 0.025 ) ^ 0 =</v>
      </c>
      <c r="F37" s="0" t="n">
        <f aca="false">B$4*B$2/(1+B$3)^B37</f>
        <v>0.5</v>
      </c>
    </row>
    <row r="38" customFormat="false" ht="12.8" hidden="false" customHeight="false" outlineLevel="0" collapsed="false">
      <c r="B38" s="0" t="n">
        <v>1</v>
      </c>
      <c r="D38" s="0" t="str">
        <f aca="false">TEXT(B$4*B$2,"0.0##")&amp;" / ( 1 + "&amp;TEXT(B$3,"0.0##")&amp;" ) ^ "&amp;TEXT(B38,"0")&amp;" ="</f>
        <v>0.5 / ( 1 + 0.025 ) ^ 1 =</v>
      </c>
      <c r="F38" s="0" t="n">
        <f aca="false">B$4*B$2/(1+B$3)^B38</f>
        <v>0.487804878048781</v>
      </c>
      <c r="G38" s="0" t="n">
        <f aca="false">F38</f>
        <v>0.487804878048781</v>
      </c>
    </row>
    <row r="39" customFormat="false" ht="12.8" hidden="false" customHeight="false" outlineLevel="0" collapsed="false">
      <c r="B39" s="0" t="n">
        <v>2</v>
      </c>
      <c r="D39" s="0" t="str">
        <f aca="false">TEXT(B$4*B$2,"0.0##")&amp;" / ( 1 + "&amp;TEXT(B$3,"0.0##")&amp;" ) ^ "&amp;TEXT(B39,"0")&amp;" ="</f>
        <v>0.5 / ( 1 + 0.025 ) ^ 2 =</v>
      </c>
      <c r="F39" s="0" t="n">
        <f aca="false">B$4*B$2/(1+B$3)^B39</f>
        <v>0.475907198096371</v>
      </c>
      <c r="G39" s="0" t="n">
        <f aca="false">G38+F39</f>
        <v>0.963712076145152</v>
      </c>
    </row>
    <row r="40" customFormat="false" ht="12.8" hidden="false" customHeight="false" outlineLevel="0" collapsed="false">
      <c r="B40" s="0" t="n">
        <v>3</v>
      </c>
      <c r="D40" s="0" t="str">
        <f aca="false">TEXT(B$4*B$2,"0.0##")&amp;" / ( 1 + "&amp;TEXT(B$3,"0.0##")&amp;" ) ^ "&amp;TEXT(B40,"0")&amp;" ="</f>
        <v>0.5 / ( 1 + 0.025 ) ^ 3 =</v>
      </c>
      <c r="F40" s="0" t="n">
        <f aca="false">B$4*B$2/(1+B$3)^B40</f>
        <v>0.464299705459874</v>
      </c>
      <c r="G40" s="0" t="n">
        <f aca="false">G39+F40</f>
        <v>1.42801178160503</v>
      </c>
    </row>
    <row r="41" customFormat="false" ht="12.8" hidden="false" customHeight="false" outlineLevel="0" collapsed="false">
      <c r="B41" s="0" t="n">
        <v>4</v>
      </c>
      <c r="D41" s="0" t="str">
        <f aca="false">TEXT(B$4*B$2,"0.0##")&amp;" / ( 1 + "&amp;TEXT(B$3,"0.0##")&amp;" ) ^ "&amp;TEXT(B41,"0")&amp;" ="</f>
        <v>0.5 / ( 1 + 0.025 ) ^ 4 =</v>
      </c>
      <c r="F41" s="0" t="n">
        <f aca="false">B$4*B$2/(1+B$3)^B41</f>
        <v>0.452975322399878</v>
      </c>
      <c r="G41" s="0" t="n">
        <f aca="false">G40+F41</f>
        <v>1.8809871040049</v>
      </c>
    </row>
    <row r="42" customFormat="false" ht="12.8" hidden="false" customHeight="false" outlineLevel="0" collapsed="false">
      <c r="B42" s="0" t="n">
        <v>5</v>
      </c>
      <c r="D42" s="0" t="str">
        <f aca="false">TEXT(B$4*B$2,"0.0##")&amp;" / ( 1 + "&amp;TEXT(B$3,"0.0##")&amp;" ) ^ "&amp;TEXT(B42,"0")&amp;" ="</f>
        <v>0.5 / ( 1 + 0.025 ) ^ 5 =</v>
      </c>
      <c r="F42" s="0" t="n">
        <f aca="false">B$4*B$2/(1+B$3)^B42</f>
        <v>0.441927143804759</v>
      </c>
      <c r="G42" s="0" t="n">
        <f aca="false">G41+F42</f>
        <v>2.32291424780966</v>
      </c>
    </row>
    <row r="43" customFormat="false" ht="12.8" hidden="false" customHeight="false" outlineLevel="0" collapsed="false">
      <c r="B43" s="0" t="n">
        <v>6</v>
      </c>
      <c r="D43" s="0" t="str">
        <f aca="false">TEXT(B$4*B$2,"0.0##")&amp;" / ( 1 + "&amp;TEXT(B$3,"0.0##")&amp;" ) ^ "&amp;TEXT(B43,"0")&amp;" ="</f>
        <v>0.5 / ( 1 + 0.025 ) ^ 6 =</v>
      </c>
      <c r="F43" s="0" t="n">
        <f aca="false">B$4*B$2/(1+B$3)^B43</f>
        <v>0.431148432980252</v>
      </c>
      <c r="G43" s="0" t="n">
        <f aca="false">G42+F43</f>
        <v>2.75406268078991</v>
      </c>
    </row>
    <row r="44" customFormat="false" ht="12.8" hidden="false" customHeight="false" outlineLevel="0" collapsed="false">
      <c r="B44" s="0" t="n">
        <v>7</v>
      </c>
      <c r="D44" s="0" t="str">
        <f aca="false">TEXT(B$4*B$2,"0.0##")&amp;" / ( 1 + "&amp;TEXT(B$3,"0.0##")&amp;" ) ^ "&amp;TEXT(B44,"0")&amp;" ="</f>
        <v>0.5 / ( 1 + 0.025 ) ^ 7 =</v>
      </c>
      <c r="F44" s="0" t="n">
        <f aca="false">B$4*B$2/(1+B$3)^B44</f>
        <v>0.42063261754171</v>
      </c>
      <c r="G44" s="0" t="n">
        <f aca="false">G43+F44</f>
        <v>3.17469529833162</v>
      </c>
    </row>
    <row r="45" customFormat="false" ht="12.8" hidden="false" customHeight="false" outlineLevel="0" collapsed="false">
      <c r="B45" s="0" t="n">
        <v>8</v>
      </c>
      <c r="D45" s="0" t="str">
        <f aca="false">TEXT(B$4*B$2,"0.0##")&amp;" / ( 1 + "&amp;TEXT(B$3,"0.0##")&amp;" ) ^ "&amp;TEXT(B45,"0")&amp;" ="</f>
        <v>0.5 / ( 1 + 0.025 ) ^ 8 =</v>
      </c>
      <c r="F45" s="0" t="n">
        <f aca="false">B$4*B$2/(1+B$3)^B45</f>
        <v>0.410373285406546</v>
      </c>
      <c r="G45" s="0" t="n">
        <f aca="false">G44+F45</f>
        <v>3.58506858373817</v>
      </c>
    </row>
    <row r="46" customFormat="false" ht="12.8" hidden="false" customHeight="false" outlineLevel="0" collapsed="false">
      <c r="B46" s="0" t="n">
        <v>9</v>
      </c>
      <c r="D46" s="0" t="str">
        <f aca="false">TEXT(B$4*B$2,"0.0##")&amp;" / ( 1 + "&amp;TEXT(B$3,"0.0##")&amp;" ) ^ "&amp;TEXT(B46,"0")&amp;" ="</f>
        <v>0.5 / ( 1 + 0.025 ) ^ 9 =</v>
      </c>
      <c r="F46" s="0" t="n">
        <f aca="false">B$4*B$2/(1+B$3)^B46</f>
        <v>0.400364180884435</v>
      </c>
      <c r="G46" s="0" t="n">
        <f aca="false">G45+F46</f>
        <v>3.98543276462261</v>
      </c>
    </row>
    <row r="47" customFormat="false" ht="12.8" hidden="false" customHeight="false" outlineLevel="0" collapsed="false">
      <c r="B47" s="0" t="n">
        <v>10</v>
      </c>
      <c r="D47" s="0" t="str">
        <f aca="false">TEXT(B$4*B$2,"0.0##")&amp;" / ( 1 + "&amp;TEXT(B$3,"0.0##")&amp;" ) ^ "&amp;TEXT(B47,"0")&amp;" ="</f>
        <v>0.5 / ( 1 + 0.025 ) ^ 10 =</v>
      </c>
      <c r="F47" s="0" t="n">
        <f aca="false">B$4*B$2/(1+B$3)^B47</f>
        <v>0.390599200862864</v>
      </c>
      <c r="G47" s="0" t="n">
        <f aca="false">G46+F47</f>
        <v>4.37603196548547</v>
      </c>
    </row>
    <row r="48" customFormat="false" ht="12.8" hidden="false" customHeight="false" outlineLevel="0" collapsed="false">
      <c r="B48" s="0" t="n">
        <v>11</v>
      </c>
      <c r="D48" s="0" t="str">
        <f aca="false">TEXT(B$4*B$2,"0.0##")&amp;" / ( 1 + "&amp;TEXT(B$3,"0.0##")&amp;" ) ^ "&amp;TEXT(B48,"0")&amp;" ="</f>
        <v>0.5 / ( 1 + 0.025 ) ^ 11 =</v>
      </c>
      <c r="F48" s="0" t="n">
        <f aca="false">B$4*B$2/(1+B$3)^B48</f>
        <v>0.381072391085721</v>
      </c>
      <c r="G48" s="0" t="n">
        <f aca="false">G47+F48</f>
        <v>4.75710435657119</v>
      </c>
    </row>
    <row r="49" customFormat="false" ht="12.8" hidden="false" customHeight="false" outlineLevel="0" collapsed="false">
      <c r="B49" s="0" t="n">
        <v>12</v>
      </c>
      <c r="D49" s="0" t="str">
        <f aca="false">TEXT(B$4*B$2,"0.0##")&amp;" / ( 1 + "&amp;TEXT(B$3,"0.0##")&amp;" ) ^ "&amp;TEXT(B49,"0")&amp;" ="</f>
        <v>0.5 / ( 1 + 0.025 ) ^ 12 =</v>
      </c>
      <c r="F49" s="0" t="n">
        <f aca="false">B$4*B$2/(1+B$3)^B49</f>
        <v>0.371777942522654</v>
      </c>
      <c r="G49" s="0" t="n">
        <f aca="false">G48+F49</f>
        <v>5.12888229909385</v>
      </c>
    </row>
    <row r="50" customFormat="false" ht="12.8" hidden="false" customHeight="false" outlineLevel="0" collapsed="false">
      <c r="B50" s="0" t="n">
        <v>13</v>
      </c>
      <c r="D50" s="0" t="str">
        <f aca="false">TEXT(B$4*B$2,"0.0##")&amp;" / ( 1 + "&amp;TEXT(B$3,"0.0##")&amp;" ) ^ "&amp;TEXT(B50,"0")&amp;" ="</f>
        <v>0.5 / ( 1 + 0.025 ) ^ 13 =</v>
      </c>
      <c r="F50" s="0" t="n">
        <f aca="false">B$4*B$2/(1+B$3)^B50</f>
        <v>0.36271018782698</v>
      </c>
      <c r="G50" s="0" t="n">
        <f aca="false">G49+F50</f>
        <v>5.49159248692082</v>
      </c>
    </row>
    <row r="51" customFormat="false" ht="12.8" hidden="false" customHeight="false" outlineLevel="0" collapsed="false">
      <c r="B51" s="0" t="n">
        <v>14</v>
      </c>
      <c r="D51" s="0" t="str">
        <f aca="false">TEXT(B$4*B$2,"0.0##")&amp;" / ( 1 + "&amp;TEXT(B$3,"0.0##")&amp;" ) ^ "&amp;TEXT(B51,"0")&amp;" ="</f>
        <v>0.5 / ( 1 + 0.025 ) ^ 14 =</v>
      </c>
      <c r="F51" s="0" t="n">
        <f aca="false">B$4*B$2/(1+B$3)^B51</f>
        <v>0.35386359787998</v>
      </c>
      <c r="G51" s="0" t="n">
        <f aca="false">G50+F51</f>
        <v>5.84545608480081</v>
      </c>
    </row>
    <row r="52" customFormat="false" ht="12.8" hidden="false" customHeight="false" outlineLevel="0" collapsed="false">
      <c r="B52" s="0" t="n">
        <v>15</v>
      </c>
      <c r="D52" s="0" t="str">
        <f aca="false">TEXT(B$4*B$2,"0.0##")&amp;" / ( 1 + "&amp;TEXT(B$3,"0.0##")&amp;" ) ^ "&amp;TEXT(B52,"0")&amp;" ="</f>
        <v>0.5 / ( 1 + 0.025 ) ^ 15 =</v>
      </c>
      <c r="F52" s="0" t="n">
        <f aca="false">B$4*B$2/(1+B$3)^B52</f>
        <v>0.345232778419493</v>
      </c>
      <c r="G52" s="0" t="n">
        <f aca="false">G51+F52</f>
        <v>6.1906888632203</v>
      </c>
    </row>
    <row r="53" customFormat="false" ht="12.8" hidden="false" customHeight="false" outlineLevel="0" collapsed="false">
      <c r="B53" s="0" t="n">
        <v>16</v>
      </c>
      <c r="D53" s="0" t="str">
        <f aca="false">TEXT(B$4*B$2,"0.0##")&amp;" / ( 1 + "&amp;TEXT(B$3,"0.0##")&amp;" ) ^ "&amp;TEXT(B53,"0")&amp;" ="</f>
        <v>0.5 / ( 1 + 0.025 ) ^ 16 =</v>
      </c>
      <c r="F53" s="0" t="n">
        <f aca="false">B$4*B$2/(1+B$3)^B53</f>
        <v>0.336812466750725</v>
      </c>
      <c r="G53" s="0" t="n">
        <f aca="false">G52+F53</f>
        <v>6.52750132997102</v>
      </c>
    </row>
    <row r="54" customFormat="false" ht="12.8" hidden="false" customHeight="false" outlineLevel="0" collapsed="false">
      <c r="B54" s="0" t="n">
        <v>17</v>
      </c>
      <c r="D54" s="0" t="str">
        <f aca="false">TEXT(B$4*B$2,"0.0##")&amp;" / ( 1 + "&amp;TEXT(B$3,"0.0##")&amp;" ) ^ "&amp;TEXT(B54,"0")&amp;" ="</f>
        <v>0.5 / ( 1 + 0.025 ) ^ 17 =</v>
      </c>
      <c r="F54" s="0" t="n">
        <f aca="false">B$4*B$2/(1+B$3)^B54</f>
        <v>0.328597528537293</v>
      </c>
      <c r="G54" s="0" t="n">
        <f aca="false">G53+F54</f>
        <v>6.85609885850832</v>
      </c>
    </row>
    <row r="55" customFormat="false" ht="12.8" hidden="false" customHeight="false" outlineLevel="0" collapsed="false">
      <c r="B55" s="0" t="n">
        <v>18</v>
      </c>
      <c r="D55" s="0" t="str">
        <f aca="false">TEXT(B$4*B$2,"0.0##")&amp;" / ( 1 + "&amp;TEXT(B$3,"0.0##")&amp;" ) ^ "&amp;TEXT(B55,"0")&amp;" ="</f>
        <v>0.5 / ( 1 + 0.025 ) ^ 18 =</v>
      </c>
      <c r="F55" s="0" t="n">
        <f aca="false">B$4*B$2/(1+B$3)^B55</f>
        <v>0.320582954670529</v>
      </c>
      <c r="G55" s="0" t="n">
        <f aca="false">G54+F55</f>
        <v>7.17668181317885</v>
      </c>
    </row>
    <row r="56" customFormat="false" ht="12.8" hidden="false" customHeight="false" outlineLevel="0" collapsed="false">
      <c r="B56" s="0" t="n">
        <v>19</v>
      </c>
      <c r="D56" s="0" t="str">
        <f aca="false">TEXT(B$4*B$2,"0.0##")&amp;" / ( 1 + "&amp;TEXT(B$3,"0.0##")&amp;" ) ^ "&amp;TEXT(B56,"0")&amp;" ="</f>
        <v>0.5 / ( 1 + 0.025 ) ^ 19 =</v>
      </c>
      <c r="F56" s="0" t="n">
        <f aca="false">B$4*B$2/(1+B$3)^B56</f>
        <v>0.312763858215151</v>
      </c>
      <c r="G56" s="0" t="n">
        <f aca="false">G55+F56</f>
        <v>7.489445671394</v>
      </c>
    </row>
    <row r="57" customFormat="false" ht="12.8" hidden="false" customHeight="false" outlineLevel="0" collapsed="false">
      <c r="B57" s="0" t="n">
        <v>20</v>
      </c>
      <c r="D57" s="0" t="str">
        <f aca="false">TEXT(B$4*B$2,"0.0##")&amp;" / ( 1 + "&amp;TEXT(B$3,"0.0##")&amp;" ) ^ "&amp;TEXT(B57,"0")&amp;" ="</f>
        <v>0.5 / ( 1 + 0.025 ) ^ 20 =</v>
      </c>
      <c r="F57" s="0" t="n">
        <f aca="false">B$4*B$2/(1+B$3)^B57</f>
        <v>0.305135471429415</v>
      </c>
      <c r="G57" s="0" t="n">
        <f aca="false">G56+F57</f>
        <v>7.79458114282341</v>
      </c>
    </row>
  </sheetData>
  <printOptions headings="false" gridLines="false" gridLinesSet="true" horizontalCentered="false" verticalCentered="false"/>
  <pageMargins left="0.7875" right="0.7875" top="1.025" bottom="1.025" header="0.7875" footer="0.7875"/>
  <pageSetup paperSize="9" scale="100" fitToWidth="1" fitToHeight="1" pageOrder="downThenOver" orientation="portrait" blackAndWhite="false" draft="false" cellComments="none" firstPageNumber="1" useFirstPageNumber="true" horizontalDpi="300" verticalDpi="300" copies="1"/>
  <headerFooter differentFirst="false" differentOddEven="false">
    <oddHeader>&amp;C&amp;"Arial,標準"&amp;A</oddHeader>
    <oddFooter>&amp;C&amp;"Arial,標準"ページ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112</TotalTime>
  <Application>LibreOffice/7.3.7.2$Linux_X86_64 LibreOffice_project/30$Build-2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2025-05-26T11:54:04Z</dcterms:created>
  <dc:creator/>
  <dc:description/>
  <dc:language>ja-JP</dc:language>
  <cp:lastModifiedBy/>
  <dcterms:modified xsi:type="dcterms:W3CDTF">2025-05-29T17:41:32Z</dcterms:modified>
  <cp:revision>11</cp:revision>
  <dc:subject/>
  <dc:title/>
</cp:coreProperties>
</file>