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m\Desktop\"/>
    </mc:Choice>
  </mc:AlternateContent>
  <xr:revisionPtr revIDLastSave="0" documentId="13_ncr:1_{515EBD8C-5E39-421F-83AA-713AA17C911C}" xr6:coauthVersionLast="47" xr6:coauthVersionMax="47" xr10:uidLastSave="{00000000-0000-0000-0000-000000000000}"/>
  <bookViews>
    <workbookView xWindow="5145" yWindow="1620" windowWidth="17925" windowHeight="13035" xr2:uid="{00000000-000D-0000-FFFF-FFFF00000000}"/>
  </bookViews>
  <sheets>
    <sheet name="撮像素子の場合の視野角" sheetId="2" r:id="rId1"/>
    <sheet name="アイピースの場合の視野角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K9" i="3" s="1"/>
  <c r="K11" i="3" l="1"/>
  <c r="K10" i="3"/>
  <c r="L10" i="3" s="1"/>
  <c r="K7" i="2"/>
  <c r="K8" i="2" s="1"/>
  <c r="K10" i="2" s="1"/>
  <c r="L10" i="2" l="1"/>
  <c r="M10" i="3"/>
  <c r="L11" i="3"/>
  <c r="K9" i="2"/>
  <c r="L9" i="2" l="1"/>
  <c r="M9" i="2" s="1"/>
</calcChain>
</file>

<file path=xl/sharedStrings.xml><?xml version="1.0" encoding="utf-8"?>
<sst xmlns="http://schemas.openxmlformats.org/spreadsheetml/2006/main" count="65" uniqueCount="58">
  <si>
    <t>(rad)</t>
    <phoneticPr fontId="1"/>
  </si>
  <si>
    <t>https://www.toshiba-teli.co.jp/technology/technical/t0005-Lens-Terminology.htm</t>
    <phoneticPr fontId="1"/>
  </si>
  <si>
    <t>http://beranda.sakura.ne.jp/keisan.htm</t>
    <phoneticPr fontId="1"/>
  </si>
  <si>
    <t>(mm)</t>
    <phoneticPr fontId="1"/>
  </si>
  <si>
    <t>http://www7a.biglobe.ne.jp/~tomoyu/column/co087.htm</t>
    <phoneticPr fontId="1"/>
  </si>
  <si>
    <t>https://www.newport-japan.jp/files/category-link/pdf-67.pdf</t>
    <phoneticPr fontId="1"/>
  </si>
  <si>
    <t>撮像素子を用いた場合の視野角の計算</t>
    <rPh sb="0" eb="4">
      <t>サツゾウソシ</t>
    </rPh>
    <rPh sb="5" eb="6">
      <t>モチ</t>
    </rPh>
    <rPh sb="8" eb="10">
      <t>バアイ</t>
    </rPh>
    <rPh sb="11" eb="14">
      <t>シヤカク</t>
    </rPh>
    <rPh sb="15" eb="17">
      <t>ケイサン</t>
    </rPh>
    <phoneticPr fontId="1"/>
  </si>
  <si>
    <t>tanθ = B / (f+x')</t>
    <phoneticPr fontId="1"/>
  </si>
  <si>
    <t>ここで、ガウスの公式</t>
    <rPh sb="8" eb="10">
      <t>コウシキ</t>
    </rPh>
    <phoneticPr fontId="1"/>
  </si>
  <si>
    <t>1/a + 1/b = 1/f</t>
    <phoneticPr fontId="1"/>
  </si>
  <si>
    <t>θ = atan( B / (f+x') )    …①</t>
    <phoneticPr fontId="1"/>
  </si>
  <si>
    <t>したがって①は</t>
    <phoneticPr fontId="1"/>
  </si>
  <si>
    <t>atan θ = θ - θ^3/3 + θ^5/5 - θ^7/7 + ...</t>
    <phoneticPr fontId="1"/>
  </si>
  <si>
    <t>atan θ = θ</t>
    <phoneticPr fontId="1"/>
  </si>
  <si>
    <t>ここで、無限遠方の場合は θ≒0 であるため第2項以下はゼロとして</t>
    <rPh sb="4" eb="8">
      <t>ムゲンエンポウ</t>
    </rPh>
    <rPh sb="9" eb="11">
      <t>バアイ</t>
    </rPh>
    <rPh sb="22" eb="23">
      <t>ダイ</t>
    </rPh>
    <rPh sb="24" eb="25">
      <t>コウ</t>
    </rPh>
    <rPh sb="25" eb="27">
      <t>イカ</t>
    </rPh>
    <phoneticPr fontId="1"/>
  </si>
  <si>
    <t>θ = B / f</t>
    <phoneticPr fontId="1"/>
  </si>
  <si>
    <t xml:space="preserve">撮像素子寸法 2*B = </t>
    <rPh sb="0" eb="6">
      <t>サツゾウソシスンポウ</t>
    </rPh>
    <phoneticPr fontId="1"/>
  </si>
  <si>
    <t>焦点距離 f =</t>
    <rPh sb="0" eb="4">
      <t>ショウテンキョリ</t>
    </rPh>
    <phoneticPr fontId="1"/>
  </si>
  <si>
    <t>視野角 2*θ =</t>
    <rPh sb="0" eb="3">
      <t>シヤカク</t>
    </rPh>
    <phoneticPr fontId="1"/>
  </si>
  <si>
    <t>(度）</t>
    <rPh sb="1" eb="2">
      <t>ド</t>
    </rPh>
    <phoneticPr fontId="1"/>
  </si>
  <si>
    <t>(度分秒)</t>
    <rPh sb="1" eb="4">
      <t>ドフンビョウ</t>
    </rPh>
    <phoneticPr fontId="1"/>
  </si>
  <si>
    <t>x → ∞ のとき、 1/(f+x) → 0となるため</t>
    <phoneticPr fontId="1"/>
  </si>
  <si>
    <t>1/(f+x) + 1/(f+x') = 1/f   …②</t>
    <phoneticPr fontId="1"/>
  </si>
  <si>
    <t>②は、 1/(f+x') = 1/f となり、 x' = 0 といえる</t>
    <phoneticPr fontId="1"/>
  </si>
  <si>
    <t>θ = atan( B/f )    …③</t>
    <phoneticPr fontId="1"/>
  </si>
  <si>
    <t>したがって③は次のように簡略化される</t>
    <rPh sb="7" eb="8">
      <t>ツギ</t>
    </rPh>
    <rPh sb="12" eb="15">
      <t>カンリャクカ</t>
    </rPh>
    <phoneticPr fontId="1"/>
  </si>
  <si>
    <t>逆三角関数 atan のテイラー展開（マクローリン展開）は</t>
    <rPh sb="0" eb="1">
      <t>ギャク</t>
    </rPh>
    <rPh sb="1" eb="3">
      <t>サンカク</t>
    </rPh>
    <rPh sb="3" eb="5">
      <t>カンスウ</t>
    </rPh>
    <rPh sb="16" eb="18">
      <t>テンカイ</t>
    </rPh>
    <rPh sb="25" eb="27">
      <t>テンカイ</t>
    </rPh>
    <phoneticPr fontId="1"/>
  </si>
  <si>
    <t>アイピースを用いた場合の視野角の計算</t>
    <rPh sb="12" eb="15">
      <t>シヤカク</t>
    </rPh>
    <rPh sb="16" eb="18">
      <t>ケイサン</t>
    </rPh>
    <phoneticPr fontId="1"/>
  </si>
  <si>
    <t>tanθ1 = h / f1</t>
    <phoneticPr fontId="1"/>
  </si>
  <si>
    <t>tanθ2 = h / f2</t>
    <phoneticPr fontId="1"/>
  </si>
  <si>
    <t xml:space="preserve">  …①</t>
    <phoneticPr fontId="1"/>
  </si>
  <si>
    <t>ここで、三角関数のテイラー展開（マクローリン展開）は</t>
    <rPh sb="4" eb="8">
      <t>サンカクカンスウ</t>
    </rPh>
    <rPh sb="13" eb="15">
      <t>テンカイ</t>
    </rPh>
    <rPh sb="22" eb="24">
      <t>テンカイ</t>
    </rPh>
    <phoneticPr fontId="1"/>
  </si>
  <si>
    <t>sinθ = θ/1! - θ^3/3! + θ^5/5! - θ^7/7! + ....</t>
    <phoneticPr fontId="1"/>
  </si>
  <si>
    <t>sinθ = θ</t>
    <phoneticPr fontId="1"/>
  </si>
  <si>
    <t>cosθ = 1</t>
    <phoneticPr fontId="1"/>
  </si>
  <si>
    <t>したがって、①は次のように近似される</t>
    <rPh sb="8" eb="9">
      <t>ツギ</t>
    </rPh>
    <rPh sb="13" eb="15">
      <t>キンジ</t>
    </rPh>
    <phoneticPr fontId="1"/>
  </si>
  <si>
    <t>tanθ = sinθ / cosθ = θ</t>
    <phoneticPr fontId="1"/>
  </si>
  <si>
    <t>θ1 = h / f1</t>
    <phoneticPr fontId="1"/>
  </si>
  <si>
    <t>θ2 = h / f2</t>
    <phoneticPr fontId="1"/>
  </si>
  <si>
    <t>ここで、倍率 M は、視野角の比であるため</t>
    <rPh sb="4" eb="6">
      <t>バイリツ</t>
    </rPh>
    <rPh sb="11" eb="14">
      <t>シヤカク</t>
    </rPh>
    <rPh sb="15" eb="16">
      <t>ヒ</t>
    </rPh>
    <phoneticPr fontId="1"/>
  </si>
  <si>
    <t>M = θ2/θ1</t>
    <phoneticPr fontId="1"/>
  </si>
  <si>
    <t>θ1*f1 = h</t>
    <phoneticPr fontId="1"/>
  </si>
  <si>
    <t>θ2*f2 = h</t>
    <phoneticPr fontId="1"/>
  </si>
  <si>
    <t>θ1*f1 = θ2*f2   …②</t>
    <phoneticPr fontId="1"/>
  </si>
  <si>
    <t>よって、②はこのMを用いて</t>
    <rPh sb="10" eb="11">
      <t>モチ</t>
    </rPh>
    <phoneticPr fontId="1"/>
  </si>
  <si>
    <t>M = θ2/θ1 = f1/f2</t>
    <phoneticPr fontId="1"/>
  </si>
  <si>
    <t>θ1 = θ2 / M = θ2 / (f1/f2)</t>
    <phoneticPr fontId="1"/>
  </si>
  <si>
    <t>望遠鏡の焦点距離 f1 =</t>
    <rPh sb="0" eb="3">
      <t>ボウエンキョウ</t>
    </rPh>
    <rPh sb="4" eb="8">
      <t>ショウテンキョリ</t>
    </rPh>
    <phoneticPr fontId="1"/>
  </si>
  <si>
    <t>アイピースの焦点距離 f2 =</t>
    <rPh sb="6" eb="10">
      <t>ショウテンキョリ</t>
    </rPh>
    <phoneticPr fontId="1"/>
  </si>
  <si>
    <t>アイピースの視野角 2*θ2=</t>
    <rPh sb="6" eb="9">
      <t>シヤカク</t>
    </rPh>
    <phoneticPr fontId="1"/>
  </si>
  <si>
    <t>倍率 M =</t>
    <rPh sb="0" eb="2">
      <t>バイリツ</t>
    </rPh>
    <phoneticPr fontId="1"/>
  </si>
  <si>
    <t>(度)</t>
    <rPh sb="1" eb="2">
      <t>ド</t>
    </rPh>
    <phoneticPr fontId="1"/>
  </si>
  <si>
    <t>(倍)</t>
    <rPh sb="1" eb="2">
      <t>バイ</t>
    </rPh>
    <phoneticPr fontId="1"/>
  </si>
  <si>
    <t>視野角 2*θ2 =</t>
    <rPh sb="0" eb="3">
      <t>シヤカク</t>
    </rPh>
    <phoneticPr fontId="1"/>
  </si>
  <si>
    <t>(度分)</t>
    <rPh sb="1" eb="2">
      <t>ド</t>
    </rPh>
    <rPh sb="2" eb="3">
      <t>フン</t>
    </rPh>
    <phoneticPr fontId="1"/>
  </si>
  <si>
    <t>(度分)</t>
    <rPh sb="1" eb="2">
      <t>ド</t>
    </rPh>
    <rPh sb="2" eb="3">
      <t>ブン</t>
    </rPh>
    <phoneticPr fontId="1"/>
  </si>
  <si>
    <t>◆ 参考資料</t>
    <rPh sb="2" eb="6">
      <t>サンコウシリョウ</t>
    </rPh>
    <phoneticPr fontId="1"/>
  </si>
  <si>
    <t>cosθ = 1 - θ^2/2! + θ^4/4! - θ-6/6! + ...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</si>
</sst>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0&quot;'&quot;"/>
    <numFmt numFmtId="177" formatCode="#0.0\&quot;"/>
    <numFmt numFmtId="178" formatCode="#0&quot;°&quot;"/>
    <numFmt numFmtId="179" formatCode="#0.00&quot;'&quot;"/>
    <numFmt numFmtId="180" formatCode="#0.00\&quot;"/>
  </numFmts>
  <fonts count="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/>
      <diagonal/>
    </border>
    <border>
      <left/>
      <right style="medium">
        <color theme="5" tint="0.39994506668294322"/>
      </right>
      <top/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0" borderId="0" xfId="0" applyFont="1">
      <alignment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2</xdr:row>
      <xdr:rowOff>161924</xdr:rowOff>
    </xdr:from>
    <xdr:to>
      <xdr:col>6</xdr:col>
      <xdr:colOff>460187</xdr:colOff>
      <xdr:row>13</xdr:row>
      <xdr:rowOff>47625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23874"/>
          <a:ext cx="4013012" cy="1781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133350</xdr:rowOff>
    </xdr:from>
    <xdr:to>
      <xdr:col>6</xdr:col>
      <xdr:colOff>523875</xdr:colOff>
      <xdr:row>13</xdr:row>
      <xdr:rowOff>135287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95300"/>
          <a:ext cx="3914775" cy="1897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409575</xdr:colOff>
      <xdr:row>28</xdr:row>
      <xdr:rowOff>28575</xdr:rowOff>
    </xdr:from>
    <xdr:to>
      <xdr:col>2</xdr:col>
      <xdr:colOff>523875</xdr:colOff>
      <xdr:row>29</xdr:row>
      <xdr:rowOff>161925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781175" y="4876800"/>
          <a:ext cx="114300" cy="3048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419100</xdr:colOff>
      <xdr:row>26</xdr:row>
      <xdr:rowOff>9525</xdr:rowOff>
    </xdr:from>
    <xdr:to>
      <xdr:col>2</xdr:col>
      <xdr:colOff>533400</xdr:colOff>
      <xdr:row>27</xdr:row>
      <xdr:rowOff>142875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790700" y="4514850"/>
          <a:ext cx="114300" cy="3048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14</xdr:row>
      <xdr:rowOff>19050</xdr:rowOff>
    </xdr:from>
    <xdr:to>
      <xdr:col>3</xdr:col>
      <xdr:colOff>161925</xdr:colOff>
      <xdr:row>15</xdr:row>
      <xdr:rowOff>152400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105025" y="2466975"/>
          <a:ext cx="114300" cy="3048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39"/>
  <sheetViews>
    <sheetView tabSelected="1" zoomScaleNormal="100" workbookViewId="0"/>
  </sheetViews>
  <sheetFormatPr defaultRowHeight="13.5" x14ac:dyDescent="0.15"/>
  <sheetData>
    <row r="2" spans="2:14" ht="15" thickBot="1" x14ac:dyDescent="0.2">
      <c r="B2" s="2" t="s">
        <v>6</v>
      </c>
    </row>
    <row r="3" spans="2:14" x14ac:dyDescent="0.15">
      <c r="H3" s="7"/>
      <c r="I3" s="8"/>
      <c r="J3" s="8"/>
      <c r="K3" s="8"/>
      <c r="L3" s="8"/>
      <c r="M3" s="8"/>
      <c r="N3" s="9"/>
    </row>
    <row r="4" spans="2:14" x14ac:dyDescent="0.15">
      <c r="H4" s="10" t="s">
        <v>16</v>
      </c>
      <c r="K4" s="1">
        <v>5.6</v>
      </c>
      <c r="L4" t="s">
        <v>3</v>
      </c>
      <c r="N4" s="11"/>
    </row>
    <row r="5" spans="2:14" x14ac:dyDescent="0.15">
      <c r="H5" s="10" t="s">
        <v>17</v>
      </c>
      <c r="K5" s="1">
        <v>1250</v>
      </c>
      <c r="L5" t="s">
        <v>3</v>
      </c>
      <c r="N5" s="11"/>
    </row>
    <row r="6" spans="2:14" x14ac:dyDescent="0.15">
      <c r="H6" s="10"/>
      <c r="N6" s="11"/>
    </row>
    <row r="7" spans="2:14" x14ac:dyDescent="0.15">
      <c r="H7" s="10" t="s">
        <v>18</v>
      </c>
      <c r="K7">
        <f>K4/2/K5*2</f>
        <v>4.4799999999999996E-3</v>
      </c>
      <c r="L7" t="s">
        <v>0</v>
      </c>
      <c r="N7" s="11"/>
    </row>
    <row r="8" spans="2:14" x14ac:dyDescent="0.15">
      <c r="H8" s="10"/>
      <c r="K8">
        <f>K7*360/2/PI()</f>
        <v>0.2566850922186088</v>
      </c>
      <c r="L8" t="s">
        <v>19</v>
      </c>
      <c r="N8" s="11"/>
    </row>
    <row r="9" spans="2:14" x14ac:dyDescent="0.15">
      <c r="H9" s="10"/>
      <c r="K9" s="3">
        <f>INT(K8)</f>
        <v>0</v>
      </c>
      <c r="L9" s="4">
        <f>INT((K8-K9)*60)</f>
        <v>15</v>
      </c>
      <c r="M9" s="5">
        <f>INT((K8-K9-L9/60)*3600)</f>
        <v>24</v>
      </c>
      <c r="N9" s="11" t="s">
        <v>20</v>
      </c>
    </row>
    <row r="10" spans="2:14" x14ac:dyDescent="0.15">
      <c r="H10" s="10"/>
      <c r="K10" s="3">
        <f>INT(K8)</f>
        <v>0</v>
      </c>
      <c r="L10" s="6">
        <f>ROUND((K8-K10)*60,2)</f>
        <v>15.4</v>
      </c>
      <c r="N10" s="11" t="s">
        <v>54</v>
      </c>
    </row>
    <row r="11" spans="2:14" ht="14.25" thickBot="1" x14ac:dyDescent="0.2">
      <c r="H11" s="12"/>
      <c r="I11" s="13"/>
      <c r="J11" s="13"/>
      <c r="K11" s="13"/>
      <c r="L11" s="13"/>
      <c r="M11" s="13"/>
      <c r="N11" s="14"/>
    </row>
    <row r="15" spans="2:14" x14ac:dyDescent="0.15">
      <c r="B15" t="s">
        <v>7</v>
      </c>
    </row>
    <row r="16" spans="2:14" x14ac:dyDescent="0.15">
      <c r="B16" t="s">
        <v>10</v>
      </c>
    </row>
    <row r="18" spans="2:2" x14ac:dyDescent="0.15">
      <c r="B18" t="s">
        <v>8</v>
      </c>
    </row>
    <row r="19" spans="2:2" x14ac:dyDescent="0.15">
      <c r="B19" t="s">
        <v>9</v>
      </c>
    </row>
    <row r="20" spans="2:2" x14ac:dyDescent="0.15">
      <c r="B20" t="s">
        <v>22</v>
      </c>
    </row>
    <row r="21" spans="2:2" x14ac:dyDescent="0.15">
      <c r="B21" t="s">
        <v>21</v>
      </c>
    </row>
    <row r="22" spans="2:2" x14ac:dyDescent="0.15">
      <c r="B22" t="s">
        <v>23</v>
      </c>
    </row>
    <row r="24" spans="2:2" x14ac:dyDescent="0.15">
      <c r="B24" t="s">
        <v>11</v>
      </c>
    </row>
    <row r="25" spans="2:2" x14ac:dyDescent="0.15">
      <c r="B25" t="s">
        <v>24</v>
      </c>
    </row>
    <row r="27" spans="2:2" x14ac:dyDescent="0.15">
      <c r="B27" t="s">
        <v>26</v>
      </c>
    </row>
    <row r="28" spans="2:2" x14ac:dyDescent="0.15">
      <c r="B28" t="s">
        <v>12</v>
      </c>
    </row>
    <row r="29" spans="2:2" x14ac:dyDescent="0.15">
      <c r="B29" t="s">
        <v>14</v>
      </c>
    </row>
    <row r="30" spans="2:2" x14ac:dyDescent="0.15">
      <c r="B30" t="s">
        <v>13</v>
      </c>
    </row>
    <row r="32" spans="2:2" x14ac:dyDescent="0.15">
      <c r="B32" t="s">
        <v>25</v>
      </c>
    </row>
    <row r="33" spans="2:2" x14ac:dyDescent="0.15">
      <c r="B33" t="s">
        <v>15</v>
      </c>
    </row>
    <row r="36" spans="2:2" x14ac:dyDescent="0.15">
      <c r="B36" t="s">
        <v>56</v>
      </c>
    </row>
    <row r="37" spans="2:2" x14ac:dyDescent="0.15">
      <c r="B37" t="s">
        <v>1</v>
      </c>
    </row>
    <row r="38" spans="2:2" x14ac:dyDescent="0.15">
      <c r="B38" t="s">
        <v>2</v>
      </c>
    </row>
    <row r="39" spans="2:2" x14ac:dyDescent="0.15">
      <c r="B39" t="s">
        <v>5</v>
      </c>
    </row>
  </sheetData>
  <phoneticPr fontId="1"/>
  <pageMargins left="0.7" right="0.7" top="0.75" bottom="0.75" header="0.3" footer="0.3"/>
  <pageSetup paperSize="9" orientation="portrait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43"/>
  <sheetViews>
    <sheetView workbookViewId="0"/>
  </sheetViews>
  <sheetFormatPr defaultRowHeight="13.5" x14ac:dyDescent="0.15"/>
  <sheetData>
    <row r="2" spans="2:14" ht="15" thickBot="1" x14ac:dyDescent="0.2">
      <c r="B2" s="2" t="s">
        <v>27</v>
      </c>
    </row>
    <row r="3" spans="2:14" x14ac:dyDescent="0.15">
      <c r="H3" s="7"/>
      <c r="I3" s="8"/>
      <c r="J3" s="8"/>
      <c r="K3" s="8"/>
      <c r="L3" s="8"/>
      <c r="M3" s="8"/>
      <c r="N3" s="9"/>
    </row>
    <row r="4" spans="2:14" x14ac:dyDescent="0.15">
      <c r="H4" s="10" t="s">
        <v>47</v>
      </c>
      <c r="K4" s="1">
        <v>1250</v>
      </c>
      <c r="L4" t="s">
        <v>3</v>
      </c>
      <c r="N4" s="11"/>
    </row>
    <row r="5" spans="2:14" x14ac:dyDescent="0.15">
      <c r="H5" s="10" t="s">
        <v>48</v>
      </c>
      <c r="K5" s="1">
        <v>20</v>
      </c>
      <c r="L5" t="s">
        <v>3</v>
      </c>
      <c r="N5" s="11"/>
    </row>
    <row r="6" spans="2:14" x14ac:dyDescent="0.15">
      <c r="H6" s="10" t="s">
        <v>49</v>
      </c>
      <c r="K6" s="1">
        <v>50</v>
      </c>
      <c r="L6" t="s">
        <v>51</v>
      </c>
      <c r="N6" s="11"/>
    </row>
    <row r="7" spans="2:14" x14ac:dyDescent="0.15">
      <c r="H7" s="10"/>
      <c r="N7" s="11"/>
    </row>
    <row r="8" spans="2:14" x14ac:dyDescent="0.15">
      <c r="H8" s="10" t="s">
        <v>50</v>
      </c>
      <c r="K8">
        <f>K4/K5</f>
        <v>62.5</v>
      </c>
      <c r="L8" t="s">
        <v>52</v>
      </c>
      <c r="N8" s="11"/>
    </row>
    <row r="9" spans="2:14" x14ac:dyDescent="0.15">
      <c r="H9" s="10" t="s">
        <v>53</v>
      </c>
      <c r="K9">
        <f>K6/K8</f>
        <v>0.8</v>
      </c>
      <c r="L9" t="s">
        <v>51</v>
      </c>
      <c r="N9" s="11"/>
    </row>
    <row r="10" spans="2:14" x14ac:dyDescent="0.15">
      <c r="H10" s="10"/>
      <c r="K10" s="3">
        <f>INT(K9)</f>
        <v>0</v>
      </c>
      <c r="L10" s="4">
        <f>INT((K9-K10)*60)</f>
        <v>48</v>
      </c>
      <c r="M10" s="15">
        <f>ROUND((K9-K10-L10/60)*3600,2)</f>
        <v>0</v>
      </c>
      <c r="N10" s="11" t="s">
        <v>20</v>
      </c>
    </row>
    <row r="11" spans="2:14" x14ac:dyDescent="0.15">
      <c r="H11" s="10"/>
      <c r="K11" s="3">
        <f>INT(K9)</f>
        <v>0</v>
      </c>
      <c r="L11" s="6">
        <f>ROUND((K9-K11)*60,2)</f>
        <v>48</v>
      </c>
      <c r="N11" s="11" t="s">
        <v>55</v>
      </c>
    </row>
    <row r="12" spans="2:14" ht="14.25" thickBot="1" x14ac:dyDescent="0.2">
      <c r="H12" s="12"/>
      <c r="I12" s="13"/>
      <c r="J12" s="13"/>
      <c r="K12" s="13"/>
      <c r="L12" s="13"/>
      <c r="M12" s="13"/>
      <c r="N12" s="14"/>
    </row>
    <row r="15" spans="2:14" x14ac:dyDescent="0.15">
      <c r="B15" t="s">
        <v>28</v>
      </c>
      <c r="D15" s="16" t="s">
        <v>30</v>
      </c>
    </row>
    <row r="16" spans="2:14" x14ac:dyDescent="0.15">
      <c r="B16" t="s">
        <v>29</v>
      </c>
      <c r="D16" s="16"/>
    </row>
    <row r="18" spans="2:2" x14ac:dyDescent="0.15">
      <c r="B18" t="s">
        <v>31</v>
      </c>
    </row>
    <row r="19" spans="2:2" x14ac:dyDescent="0.15">
      <c r="B19" t="s">
        <v>32</v>
      </c>
    </row>
    <row r="20" spans="2:2" x14ac:dyDescent="0.15">
      <c r="B20" t="s">
        <v>57</v>
      </c>
    </row>
    <row r="22" spans="2:2" x14ac:dyDescent="0.15">
      <c r="B22" t="s">
        <v>14</v>
      </c>
    </row>
    <row r="23" spans="2:2" x14ac:dyDescent="0.15">
      <c r="B23" t="s">
        <v>33</v>
      </c>
    </row>
    <row r="24" spans="2:2" x14ac:dyDescent="0.15">
      <c r="B24" t="s">
        <v>34</v>
      </c>
    </row>
    <row r="25" spans="2:2" x14ac:dyDescent="0.15">
      <c r="B25" t="s">
        <v>36</v>
      </c>
    </row>
    <row r="26" spans="2:2" x14ac:dyDescent="0.15">
      <c r="B26" t="s">
        <v>35</v>
      </c>
    </row>
    <row r="27" spans="2:2" x14ac:dyDescent="0.15">
      <c r="B27" t="s">
        <v>37</v>
      </c>
    </row>
    <row r="28" spans="2:2" x14ac:dyDescent="0.15">
      <c r="B28" t="s">
        <v>38</v>
      </c>
    </row>
    <row r="29" spans="2:2" x14ac:dyDescent="0.15">
      <c r="B29" t="s">
        <v>41</v>
      </c>
    </row>
    <row r="30" spans="2:2" x14ac:dyDescent="0.15">
      <c r="B30" t="s">
        <v>42</v>
      </c>
    </row>
    <row r="31" spans="2:2" x14ac:dyDescent="0.15">
      <c r="B31" t="s">
        <v>43</v>
      </c>
    </row>
    <row r="33" spans="2:2" x14ac:dyDescent="0.15">
      <c r="B33" t="s">
        <v>39</v>
      </c>
    </row>
    <row r="34" spans="2:2" x14ac:dyDescent="0.15">
      <c r="B34" t="s">
        <v>40</v>
      </c>
    </row>
    <row r="35" spans="2:2" x14ac:dyDescent="0.15">
      <c r="B35" t="s">
        <v>44</v>
      </c>
    </row>
    <row r="36" spans="2:2" x14ac:dyDescent="0.15">
      <c r="B36" t="s">
        <v>45</v>
      </c>
    </row>
    <row r="38" spans="2:2" x14ac:dyDescent="0.15">
      <c r="B38" t="s">
        <v>46</v>
      </c>
    </row>
    <row r="42" spans="2:2" x14ac:dyDescent="0.15">
      <c r="B42" t="s">
        <v>56</v>
      </c>
    </row>
    <row r="43" spans="2:2" x14ac:dyDescent="0.15">
      <c r="B43" t="s">
        <v>4</v>
      </c>
    </row>
  </sheetData>
  <mergeCells count="1">
    <mergeCell ref="D15:D16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撮像素子の場合の視野角</vt:lpstr>
      <vt:lpstr>アイピースの場合の視野角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vm</cp:lastModifiedBy>
  <dcterms:created xsi:type="dcterms:W3CDTF">2023-03-01T05:02:08Z</dcterms:created>
  <dcterms:modified xsi:type="dcterms:W3CDTF">2023-03-07T14:41:09Z</dcterms:modified>
</cp:coreProperties>
</file>